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АТЭК Трейдинг\Отчетность  АТЭК\Раскрытие информации\"/>
    </mc:Choice>
  </mc:AlternateContent>
  <xr:revisionPtr revIDLastSave="0" documentId="13_ncr:1_{FF36E745-04AB-4D1C-8948-615D4E25D5C6}" xr6:coauthVersionLast="47" xr6:coauthVersionMax="47" xr10:uidLastSave="{00000000-0000-0000-0000-000000000000}"/>
  <bookViews>
    <workbookView xWindow="-108" yWindow="-108" windowWidth="23256" windowHeight="13896" activeTab="6" xr2:uid="{C3C1DFB6-55B0-4B46-88B5-ED64E172EA1D}"/>
  </bookViews>
  <sheets>
    <sheet name="январь 26" sheetId="1" r:id="rId1"/>
    <sheet name="февраль 26 " sheetId="2" r:id="rId2"/>
    <sheet name="март 26 " sheetId="3" r:id="rId3"/>
    <sheet name="апрель 26" sheetId="4" r:id="rId4"/>
    <sheet name="май 26" sheetId="5" r:id="rId5"/>
    <sheet name="июнь 26" sheetId="6" r:id="rId6"/>
    <sheet name="июль 26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7" l="1"/>
  <c r="E11" i="7"/>
  <c r="F11" i="7"/>
  <c r="G11" i="7"/>
  <c r="H11" i="7"/>
  <c r="I11" i="7"/>
  <c r="D9" i="7"/>
  <c r="D11" i="7" s="1"/>
  <c r="C9" i="7"/>
  <c r="C11" i="7" s="1"/>
  <c r="B9" i="7"/>
  <c r="B6" i="7"/>
  <c r="B11" i="7" s="1"/>
  <c r="B5" i="7"/>
  <c r="D8" i="6" l="1"/>
  <c r="D9" i="6"/>
  <c r="C9" i="6"/>
  <c r="B9" i="6"/>
  <c r="B7" i="6"/>
  <c r="B6" i="6"/>
  <c r="D8" i="5" l="1"/>
  <c r="B7" i="5"/>
  <c r="B6" i="5"/>
  <c r="B5" i="5"/>
  <c r="I10" i="6" l="1"/>
  <c r="H10" i="6"/>
  <c r="G10" i="6"/>
  <c r="F10" i="6"/>
  <c r="E10" i="6"/>
  <c r="D10" i="6"/>
  <c r="C10" i="6"/>
  <c r="B10" i="6"/>
  <c r="I10" i="5" l="1"/>
  <c r="H10" i="5"/>
  <c r="G10" i="5"/>
  <c r="F10" i="5"/>
  <c r="E10" i="5"/>
  <c r="D10" i="5"/>
  <c r="C10" i="5"/>
  <c r="B10" i="5"/>
  <c r="I10" i="4"/>
  <c r="H10" i="4"/>
  <c r="G10" i="4"/>
  <c r="F10" i="4"/>
  <c r="E10" i="4"/>
  <c r="D10" i="4"/>
  <c r="C10" i="4"/>
  <c r="B10" i="4"/>
  <c r="D10" i="3"/>
  <c r="C10" i="3"/>
  <c r="F10" i="3"/>
  <c r="B10" i="3"/>
  <c r="E10" i="3"/>
  <c r="G10" i="3"/>
  <c r="H10" i="3"/>
  <c r="I10" i="3"/>
  <c r="C9" i="2" l="1"/>
  <c r="B9" i="2"/>
  <c r="I9" i="2" l="1"/>
  <c r="H9" i="2"/>
  <c r="G9" i="2"/>
  <c r="F9" i="2"/>
  <c r="E9" i="2"/>
  <c r="D9" i="2"/>
  <c r="I9" i="1"/>
  <c r="H9" i="1"/>
  <c r="G9" i="1"/>
  <c r="F9" i="1"/>
  <c r="E9" i="1"/>
  <c r="D9" i="1"/>
  <c r="C9" i="1"/>
  <c r="B9" i="1"/>
</calcChain>
</file>

<file path=xl/sharedStrings.xml><?xml version="1.0" encoding="utf-8"?>
<sst xmlns="http://schemas.openxmlformats.org/spreadsheetml/2006/main" count="132" uniqueCount="22">
  <si>
    <t>Полезный отпуск э/э и мощности в</t>
  </si>
  <si>
    <t>январе 2026 года</t>
  </si>
  <si>
    <t>Название ТСО</t>
  </si>
  <si>
    <t>э/э, МВтч</t>
  </si>
  <si>
    <t>мощность, МВт</t>
  </si>
  <si>
    <t>ВН</t>
  </si>
  <si>
    <t>СН1</t>
  </si>
  <si>
    <t>СН2</t>
  </si>
  <si>
    <t>НН</t>
  </si>
  <si>
    <t>АО "ДРСК"</t>
  </si>
  <si>
    <t>ПАО "Россети"</t>
  </si>
  <si>
    <t>ПАО «Россети Урал» филиал «Челябэнерго»</t>
  </si>
  <si>
    <t>ПАО «Россети Урал» филиал «Свердловэнерго»</t>
  </si>
  <si>
    <t>ИТОГО</t>
  </si>
  <si>
    <t>феврале 2026 года</t>
  </si>
  <si>
    <t>марте 2026 года</t>
  </si>
  <si>
    <t>ПАО «Россети Волга» - «Оренбургэнерго»</t>
  </si>
  <si>
    <t>апреле 2026 года</t>
  </si>
  <si>
    <t>май 2026 года</t>
  </si>
  <si>
    <t>июнь 2026 года</t>
  </si>
  <si>
    <t>июль 2026 года</t>
  </si>
  <si>
    <t>ООО "Башкирэнерго"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</si>
</sst>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.000\ _₽_-;\-* #,##0.000\ _₽_-;_-* &quot;-&quot;??\ _₽_-;_-@_-"/>
  </numFmts>
  <fonts count="7" x14ac:knownFonts="1">
    <font>
      <sz val="8"/>
      <name val="Arial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theme="1"/>
      <name val="Calibri"/>
      <family val="2"/>
      <scheme val="minor"/>
    </font>
    <font>
      <b/>
      <sz val="8"/>
      <name val="Arial"/>
      <family val="2"/>
      <charset val="204"/>
    </font>
    <font>
      <sz val="8"/>
      <color rgb="FFFF0000"/>
      <name val="Arial"/>
      <family val="2"/>
      <charset val="204"/>
    </font>
    <font>
      <sz val="10"/>
      <name val="MS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6" fillId="0" borderId="0"/>
  </cellStyleXfs>
  <cellXfs count="43">
    <xf numFmtId="0" fontId="0" fillId="0" borderId="0" xfId="0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1" applyAlignment="1">
      <alignment vertical="center"/>
    </xf>
    <xf numFmtId="165" fontId="0" fillId="0" borderId="0" xfId="2" applyNumberFormat="1" applyFont="1" applyAlignment="1">
      <alignment vertical="center"/>
    </xf>
    <xf numFmtId="0" fontId="1" fillId="0" borderId="6" xfId="1" applyFont="1" applyBorder="1" applyAlignment="1">
      <alignment horizontal="center" vertical="center"/>
    </xf>
    <xf numFmtId="0" fontId="1" fillId="0" borderId="7" xfId="1" applyFont="1" applyBorder="1" applyAlignment="1">
      <alignment horizontal="center" vertical="center"/>
    </xf>
    <xf numFmtId="0" fontId="1" fillId="0" borderId="8" xfId="1" applyFont="1" applyBorder="1" applyAlignment="1">
      <alignment horizontal="center" vertical="center"/>
    </xf>
    <xf numFmtId="0" fontId="3" fillId="0" borderId="9" xfId="1" applyBorder="1" applyAlignment="1">
      <alignment vertical="center"/>
    </xf>
    <xf numFmtId="165" fontId="0" fillId="0" borderId="10" xfId="2" applyNumberFormat="1" applyFont="1" applyBorder="1" applyAlignment="1">
      <alignment vertical="center"/>
    </xf>
    <xf numFmtId="165" fontId="0" fillId="0" borderId="11" xfId="2" applyNumberFormat="1" applyFont="1" applyBorder="1" applyAlignment="1">
      <alignment vertical="center"/>
    </xf>
    <xf numFmtId="165" fontId="0" fillId="0" borderId="12" xfId="2" applyNumberFormat="1" applyFont="1" applyBorder="1" applyAlignment="1">
      <alignment vertical="center"/>
    </xf>
    <xf numFmtId="0" fontId="3" fillId="0" borderId="13" xfId="1" applyBorder="1" applyAlignment="1">
      <alignment vertical="center"/>
    </xf>
    <xf numFmtId="165" fontId="0" fillId="0" borderId="14" xfId="2" applyNumberFormat="1" applyFont="1" applyBorder="1" applyAlignment="1">
      <alignment vertical="center"/>
    </xf>
    <xf numFmtId="165" fontId="0" fillId="0" borderId="15" xfId="2" applyNumberFormat="1" applyFont="1" applyBorder="1" applyAlignment="1">
      <alignment vertical="center"/>
    </xf>
    <xf numFmtId="165" fontId="0" fillId="0" borderId="16" xfId="2" applyNumberFormat="1" applyFont="1" applyBorder="1" applyAlignment="1">
      <alignment vertical="center"/>
    </xf>
    <xf numFmtId="0" fontId="1" fillId="0" borderId="5" xfId="1" applyFont="1" applyBorder="1" applyAlignment="1">
      <alignment vertical="center"/>
    </xf>
    <xf numFmtId="165" fontId="4" fillId="0" borderId="6" xfId="2" applyNumberFormat="1" applyFont="1" applyBorder="1" applyAlignment="1">
      <alignment vertical="center"/>
    </xf>
    <xf numFmtId="165" fontId="4" fillId="0" borderId="7" xfId="2" applyNumberFormat="1" applyFont="1" applyBorder="1" applyAlignment="1">
      <alignment vertical="center"/>
    </xf>
    <xf numFmtId="165" fontId="4" fillId="0" borderId="8" xfId="2" applyNumberFormat="1" applyFont="1" applyBorder="1" applyAlignment="1">
      <alignment vertical="center"/>
    </xf>
    <xf numFmtId="0" fontId="1" fillId="0" borderId="0" xfId="1" applyFont="1" applyAlignment="1">
      <alignment vertical="center"/>
    </xf>
    <xf numFmtId="165" fontId="5" fillId="0" borderId="0" xfId="2" applyNumberFormat="1" applyFont="1" applyAlignment="1">
      <alignment vertical="center"/>
    </xf>
    <xf numFmtId="0" fontId="3" fillId="0" borderId="17" xfId="1" applyBorder="1" applyAlignment="1">
      <alignment vertical="center"/>
    </xf>
    <xf numFmtId="165" fontId="0" fillId="0" borderId="18" xfId="2" applyNumberFormat="1" applyFont="1" applyBorder="1" applyAlignment="1">
      <alignment vertical="center"/>
    </xf>
    <xf numFmtId="165" fontId="0" fillId="0" borderId="19" xfId="2" applyNumberFormat="1" applyFont="1" applyBorder="1" applyAlignment="1">
      <alignment vertical="center"/>
    </xf>
    <xf numFmtId="165" fontId="0" fillId="0" borderId="20" xfId="2" applyNumberFormat="1" applyFont="1" applyBorder="1" applyAlignment="1">
      <alignment vertical="center"/>
    </xf>
    <xf numFmtId="0" fontId="1" fillId="0" borderId="21" xfId="1" applyFont="1" applyBorder="1" applyAlignment="1">
      <alignment vertical="center"/>
    </xf>
    <xf numFmtId="165" fontId="4" fillId="0" borderId="22" xfId="2" applyNumberFormat="1" applyFont="1" applyBorder="1" applyAlignment="1">
      <alignment vertical="center"/>
    </xf>
    <xf numFmtId="165" fontId="4" fillId="0" borderId="21" xfId="2" applyNumberFormat="1" applyFont="1" applyBorder="1" applyAlignment="1">
      <alignment vertical="center"/>
    </xf>
    <xf numFmtId="0" fontId="1" fillId="0" borderId="1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3" fillId="0" borderId="23" xfId="1" applyBorder="1" applyAlignment="1">
      <alignment vertical="center"/>
    </xf>
    <xf numFmtId="165" fontId="0" fillId="0" borderId="24" xfId="2" applyNumberFormat="1" applyFont="1" applyBorder="1" applyAlignment="1">
      <alignment vertical="center"/>
    </xf>
    <xf numFmtId="165" fontId="0" fillId="0" borderId="25" xfId="2" applyNumberFormat="1" applyFont="1" applyBorder="1" applyAlignment="1">
      <alignment vertical="center"/>
    </xf>
    <xf numFmtId="165" fontId="0" fillId="0" borderId="26" xfId="2" applyNumberFormat="1" applyFont="1" applyBorder="1" applyAlignment="1">
      <alignment vertical="center"/>
    </xf>
    <xf numFmtId="0" fontId="3" fillId="0" borderId="21" xfId="1" applyBorder="1" applyAlignment="1">
      <alignment vertical="center"/>
    </xf>
    <xf numFmtId="165" fontId="0" fillId="2" borderId="15" xfId="2" applyNumberFormat="1" applyFont="1" applyFill="1" applyBorder="1" applyAlignment="1">
      <alignment vertical="center"/>
    </xf>
    <xf numFmtId="165" fontId="0" fillId="2" borderId="11" xfId="2" applyNumberFormat="1" applyFont="1" applyFill="1" applyBorder="1" applyAlignment="1">
      <alignment vertical="center"/>
    </xf>
    <xf numFmtId="165" fontId="0" fillId="2" borderId="0" xfId="2" applyNumberFormat="1" applyFont="1" applyFill="1" applyAlignment="1">
      <alignment vertical="center"/>
    </xf>
  </cellXfs>
  <cellStyles count="4">
    <cellStyle name="Обычный" xfId="0" builtinId="0"/>
    <cellStyle name="Обычный 2" xfId="1" xr:uid="{A5A1AB11-7BAF-499F-960B-92E1CB8CD9C9}"/>
    <cellStyle name="Обычный 2 2" xfId="3" xr:uid="{57B17C55-9905-4EF7-BF5E-186D5CAAFC9F}"/>
    <cellStyle name="Финансовый 2" xfId="2" xr:uid="{B94CFC02-EFC9-425B-B80B-06F1701700A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EFEEA9-EB9A-4E79-B3F9-1BB57597BDB4}">
  <dimension ref="A1:I10"/>
  <sheetViews>
    <sheetView showGridLines="0" zoomScaleNormal="100" workbookViewId="0">
      <pane xSplit="1" ySplit="4" topLeftCell="B5" activePane="bottomRight" state="frozen"/>
      <selection activeCell="D42" sqref="D42"/>
      <selection pane="topRight" activeCell="D42" sqref="D42"/>
      <selection pane="bottomLeft" activeCell="D42" sqref="D42"/>
      <selection pane="bottomRight" activeCell="F17" sqref="F17"/>
    </sheetView>
  </sheetViews>
  <sheetFormatPr defaultColWidth="11.28515625" defaultRowHeight="14.4" x14ac:dyDescent="0.2"/>
  <cols>
    <col min="1" max="1" width="94.7109375" style="4" bestFit="1" customWidth="1"/>
    <col min="2" max="2" width="27.7109375" style="5" bestFit="1" customWidth="1"/>
    <col min="3" max="5" width="15.7109375" style="5" bestFit="1" customWidth="1"/>
    <col min="6" max="9" width="14" style="5" customWidth="1"/>
    <col min="10" max="16384" width="11.28515625" style="4"/>
  </cols>
  <sheetData>
    <row r="1" spans="1:9" customFormat="1" ht="15.6" x14ac:dyDescent="0.3">
      <c r="A1" s="1" t="s">
        <v>0</v>
      </c>
      <c r="B1" s="2" t="s">
        <v>1</v>
      </c>
      <c r="C1" s="3"/>
      <c r="D1" s="3"/>
      <c r="E1" s="3"/>
      <c r="F1" s="3"/>
    </row>
    <row r="2" spans="1:9" ht="15" thickBot="1" x14ac:dyDescent="0.25"/>
    <row r="3" spans="1:9" x14ac:dyDescent="0.2">
      <c r="A3" s="30" t="s">
        <v>2</v>
      </c>
      <c r="B3" s="32" t="s">
        <v>3</v>
      </c>
      <c r="C3" s="33"/>
      <c r="D3" s="33"/>
      <c r="E3" s="33"/>
      <c r="F3" s="33" t="s">
        <v>4</v>
      </c>
      <c r="G3" s="33"/>
      <c r="H3" s="33"/>
      <c r="I3" s="34"/>
    </row>
    <row r="4" spans="1:9" ht="15" thickBot="1" x14ac:dyDescent="0.25">
      <c r="A4" s="31"/>
      <c r="B4" s="6" t="s">
        <v>5</v>
      </c>
      <c r="C4" s="7" t="s">
        <v>6</v>
      </c>
      <c r="D4" s="7" t="s">
        <v>7</v>
      </c>
      <c r="E4" s="7" t="s">
        <v>8</v>
      </c>
      <c r="F4" s="7" t="s">
        <v>5</v>
      </c>
      <c r="G4" s="7" t="s">
        <v>6</v>
      </c>
      <c r="H4" s="7" t="s">
        <v>7</v>
      </c>
      <c r="I4" s="8" t="s">
        <v>8</v>
      </c>
    </row>
    <row r="5" spans="1:9" x14ac:dyDescent="0.2">
      <c r="A5" s="9" t="s">
        <v>9</v>
      </c>
      <c r="B5" s="10">
        <v>1.2130000000000001</v>
      </c>
      <c r="C5" s="11">
        <v>0</v>
      </c>
      <c r="D5" s="11">
        <v>128.84899999999999</v>
      </c>
      <c r="E5" s="11">
        <v>0</v>
      </c>
      <c r="F5" s="11">
        <v>4.0000000000000001E-3</v>
      </c>
      <c r="G5" s="11">
        <v>0</v>
      </c>
      <c r="H5" s="11">
        <v>0.09</v>
      </c>
      <c r="I5" s="12">
        <v>0</v>
      </c>
    </row>
    <row r="6" spans="1:9" x14ac:dyDescent="0.2">
      <c r="A6" s="13" t="s">
        <v>10</v>
      </c>
      <c r="B6" s="14">
        <v>134697.90100000001</v>
      </c>
      <c r="C6" s="15">
        <v>0</v>
      </c>
      <c r="D6" s="15"/>
      <c r="E6" s="15">
        <v>0</v>
      </c>
      <c r="F6" s="15">
        <v>214.94900000000001</v>
      </c>
      <c r="G6" s="15">
        <v>0</v>
      </c>
      <c r="H6" s="15">
        <v>0</v>
      </c>
      <c r="I6" s="16">
        <v>0</v>
      </c>
    </row>
    <row r="7" spans="1:9" x14ac:dyDescent="0.2">
      <c r="A7" s="13" t="s">
        <v>11</v>
      </c>
      <c r="B7" s="14">
        <v>4025.683</v>
      </c>
      <c r="C7" s="15"/>
      <c r="D7" s="15"/>
      <c r="E7" s="15"/>
      <c r="F7" s="15">
        <v>5.9349999999999996</v>
      </c>
      <c r="G7" s="15"/>
      <c r="H7" s="15"/>
      <c r="I7" s="16"/>
    </row>
    <row r="8" spans="1:9" x14ac:dyDescent="0.2">
      <c r="A8" s="13" t="s">
        <v>12</v>
      </c>
      <c r="B8" s="14"/>
      <c r="C8" s="15">
        <v>744.51099999999997</v>
      </c>
      <c r="D8" s="15">
        <v>394.35</v>
      </c>
      <c r="E8" s="15"/>
      <c r="F8" s="15"/>
      <c r="G8" s="15">
        <v>1.1359999999999999</v>
      </c>
      <c r="H8" s="15">
        <v>0.747</v>
      </c>
      <c r="I8" s="16"/>
    </row>
    <row r="9" spans="1:9" s="21" customFormat="1" ht="15" thickBot="1" x14ac:dyDescent="0.25">
      <c r="A9" s="17" t="s">
        <v>13</v>
      </c>
      <c r="B9" s="18">
        <f>SUM(B5:B7)</f>
        <v>138724.79699999999</v>
      </c>
      <c r="C9" s="19">
        <f t="shared" ref="C9:I9" si="0">SUM(C5:C8)</f>
        <v>744.51099999999997</v>
      </c>
      <c r="D9" s="19">
        <f t="shared" si="0"/>
        <v>523.19900000000007</v>
      </c>
      <c r="E9" s="19">
        <f t="shared" si="0"/>
        <v>0</v>
      </c>
      <c r="F9" s="19">
        <f t="shared" si="0"/>
        <v>220.88800000000001</v>
      </c>
      <c r="G9" s="19">
        <f t="shared" si="0"/>
        <v>1.1359999999999999</v>
      </c>
      <c r="H9" s="19">
        <f t="shared" si="0"/>
        <v>0.83699999999999997</v>
      </c>
      <c r="I9" s="20">
        <f t="shared" si="0"/>
        <v>0</v>
      </c>
    </row>
    <row r="10" spans="1:9" x14ac:dyDescent="0.2">
      <c r="E10" s="22"/>
    </row>
  </sheetData>
  <mergeCells count="3"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D1A5C-3774-460E-B7B5-46E84579B2FD}">
  <dimension ref="A1:I10"/>
  <sheetViews>
    <sheetView showGridLines="0" zoomScale="85" zoomScaleNormal="85" workbookViewId="0">
      <pane xSplit="1" ySplit="4" topLeftCell="B5" activePane="bottomRight" state="frozen"/>
      <selection activeCell="D42" sqref="D42"/>
      <selection pane="topRight" activeCell="D42" sqref="D42"/>
      <selection pane="bottomLeft" activeCell="D42" sqref="D42"/>
      <selection pane="bottomRight" activeCell="A7" sqref="A7"/>
    </sheetView>
  </sheetViews>
  <sheetFormatPr defaultColWidth="11.28515625" defaultRowHeight="14.4" x14ac:dyDescent="0.2"/>
  <cols>
    <col min="1" max="1" width="94.7109375" style="4" bestFit="1" customWidth="1"/>
    <col min="2" max="2" width="27.7109375" style="5" bestFit="1" customWidth="1"/>
    <col min="3" max="5" width="15.7109375" style="5" bestFit="1" customWidth="1"/>
    <col min="6" max="9" width="14" style="5" customWidth="1"/>
    <col min="10" max="16384" width="11.28515625" style="4"/>
  </cols>
  <sheetData>
    <row r="1" spans="1:9" customFormat="1" ht="15.6" x14ac:dyDescent="0.3">
      <c r="A1" s="1" t="s">
        <v>0</v>
      </c>
      <c r="B1" s="2" t="s">
        <v>14</v>
      </c>
      <c r="C1" s="3"/>
      <c r="D1" s="3"/>
      <c r="E1" s="3"/>
      <c r="F1" s="3"/>
    </row>
    <row r="2" spans="1:9" ht="15" thickBot="1" x14ac:dyDescent="0.25"/>
    <row r="3" spans="1:9" x14ac:dyDescent="0.2">
      <c r="A3" s="30" t="s">
        <v>2</v>
      </c>
      <c r="B3" s="32" t="s">
        <v>3</v>
      </c>
      <c r="C3" s="33"/>
      <c r="D3" s="33"/>
      <c r="E3" s="33"/>
      <c r="F3" s="33" t="s">
        <v>4</v>
      </c>
      <c r="G3" s="33"/>
      <c r="H3" s="33"/>
      <c r="I3" s="34"/>
    </row>
    <row r="4" spans="1:9" ht="15" thickBot="1" x14ac:dyDescent="0.25">
      <c r="A4" s="31"/>
      <c r="B4" s="6" t="s">
        <v>5</v>
      </c>
      <c r="C4" s="7" t="s">
        <v>6</v>
      </c>
      <c r="D4" s="7" t="s">
        <v>7</v>
      </c>
      <c r="E4" s="7" t="s">
        <v>8</v>
      </c>
      <c r="F4" s="7" t="s">
        <v>5</v>
      </c>
      <c r="G4" s="7" t="s">
        <v>6</v>
      </c>
      <c r="H4" s="7" t="s">
        <v>7</v>
      </c>
      <c r="I4" s="8" t="s">
        <v>8</v>
      </c>
    </row>
    <row r="5" spans="1:9" x14ac:dyDescent="0.2">
      <c r="A5" s="9" t="s">
        <v>9</v>
      </c>
      <c r="B5" s="10">
        <v>1.367</v>
      </c>
      <c r="C5" s="11">
        <v>0</v>
      </c>
      <c r="D5" s="11">
        <v>95.272000000000006</v>
      </c>
      <c r="E5" s="11">
        <v>0</v>
      </c>
      <c r="F5" s="11">
        <v>4.0000000000000001E-3</v>
      </c>
      <c r="G5" s="11">
        <v>0</v>
      </c>
      <c r="H5" s="11">
        <v>0.09</v>
      </c>
      <c r="I5" s="12">
        <v>0</v>
      </c>
    </row>
    <row r="6" spans="1:9" x14ac:dyDescent="0.2">
      <c r="A6" s="13" t="s">
        <v>10</v>
      </c>
      <c r="B6" s="14">
        <v>138540.821</v>
      </c>
      <c r="C6" s="15">
        <v>0</v>
      </c>
      <c r="D6" s="15"/>
      <c r="E6" s="15">
        <v>0</v>
      </c>
      <c r="F6" s="15">
        <v>214.94900000000001</v>
      </c>
      <c r="G6" s="15">
        <v>0</v>
      </c>
      <c r="H6" s="15">
        <v>0</v>
      </c>
      <c r="I6" s="16">
        <v>0</v>
      </c>
    </row>
    <row r="7" spans="1:9" x14ac:dyDescent="0.2">
      <c r="A7" s="13" t="s">
        <v>11</v>
      </c>
      <c r="B7" s="14">
        <v>3665.297</v>
      </c>
      <c r="D7" s="15"/>
      <c r="E7" s="15"/>
      <c r="F7" s="15">
        <v>5.4530000000000003</v>
      </c>
      <c r="G7" s="15"/>
      <c r="H7" s="15"/>
      <c r="I7" s="16"/>
    </row>
    <row r="8" spans="1:9" x14ac:dyDescent="0.2">
      <c r="A8" s="13" t="s">
        <v>12</v>
      </c>
      <c r="B8" s="14"/>
      <c r="C8" s="15">
        <v>707.65200000000004</v>
      </c>
      <c r="D8" s="15">
        <v>324.60300000000001</v>
      </c>
      <c r="E8" s="15"/>
      <c r="F8" s="15"/>
      <c r="G8" s="15">
        <v>1.1339999999999999</v>
      </c>
      <c r="H8" s="15">
        <v>0.63400000000000001</v>
      </c>
      <c r="I8" s="16"/>
    </row>
    <row r="9" spans="1:9" s="21" customFormat="1" ht="15" thickBot="1" x14ac:dyDescent="0.25">
      <c r="A9" s="17" t="s">
        <v>13</v>
      </c>
      <c r="B9" s="18">
        <f>SUM(B5:B8)</f>
        <v>142207.48499999999</v>
      </c>
      <c r="C9" s="19">
        <f>SUM(C5:C8)</f>
        <v>707.65200000000004</v>
      </c>
      <c r="D9" s="19">
        <f t="shared" ref="D9:I9" si="0">SUM(D5:D8)</f>
        <v>419.875</v>
      </c>
      <c r="E9" s="19">
        <f t="shared" si="0"/>
        <v>0</v>
      </c>
      <c r="F9" s="19">
        <f t="shared" si="0"/>
        <v>220.40600000000001</v>
      </c>
      <c r="G9" s="19">
        <f t="shared" si="0"/>
        <v>1.1339999999999999</v>
      </c>
      <c r="H9" s="19">
        <f t="shared" si="0"/>
        <v>0.72399999999999998</v>
      </c>
      <c r="I9" s="20">
        <f t="shared" si="0"/>
        <v>0</v>
      </c>
    </row>
    <row r="10" spans="1:9" x14ac:dyDescent="0.2">
      <c r="E10" s="22"/>
    </row>
  </sheetData>
  <mergeCells count="3"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6D5F0-3B2B-406F-8121-20A64D4D7BEE}">
  <dimension ref="A1:I11"/>
  <sheetViews>
    <sheetView showGridLines="0" zoomScale="85" zoomScaleNormal="85" workbookViewId="0">
      <pane xSplit="1" ySplit="4" topLeftCell="B5" activePane="bottomRight" state="frozen"/>
      <selection activeCell="D42" sqref="D42"/>
      <selection pane="topRight" activeCell="D42" sqref="D42"/>
      <selection pane="bottomLeft" activeCell="D42" sqref="D42"/>
      <selection pane="bottomRight" activeCell="B41" sqref="B41"/>
    </sheetView>
  </sheetViews>
  <sheetFormatPr defaultColWidth="11.28515625" defaultRowHeight="14.4" x14ac:dyDescent="0.2"/>
  <cols>
    <col min="1" max="1" width="94.7109375" style="4" bestFit="1" customWidth="1"/>
    <col min="2" max="2" width="27.7109375" style="5" bestFit="1" customWidth="1"/>
    <col min="3" max="5" width="15.7109375" style="5" bestFit="1" customWidth="1"/>
    <col min="6" max="9" width="14" style="5" customWidth="1"/>
    <col min="10" max="16384" width="11.28515625" style="4"/>
  </cols>
  <sheetData>
    <row r="1" spans="1:9" customFormat="1" ht="15.6" x14ac:dyDescent="0.3">
      <c r="A1" s="1" t="s">
        <v>0</v>
      </c>
      <c r="B1" s="2" t="s">
        <v>15</v>
      </c>
      <c r="C1" s="3"/>
      <c r="D1" s="3"/>
      <c r="E1" s="3"/>
      <c r="F1" s="3"/>
    </row>
    <row r="2" spans="1:9" ht="15" thickBot="1" x14ac:dyDescent="0.25"/>
    <row r="3" spans="1:9" x14ac:dyDescent="0.2">
      <c r="A3" s="30" t="s">
        <v>2</v>
      </c>
      <c r="B3" s="32" t="s">
        <v>3</v>
      </c>
      <c r="C3" s="33"/>
      <c r="D3" s="33"/>
      <c r="E3" s="33"/>
      <c r="F3" s="33" t="s">
        <v>4</v>
      </c>
      <c r="G3" s="33"/>
      <c r="H3" s="33"/>
      <c r="I3" s="34"/>
    </row>
    <row r="4" spans="1:9" ht="15" thickBot="1" x14ac:dyDescent="0.25">
      <c r="A4" s="31"/>
      <c r="B4" s="6" t="s">
        <v>5</v>
      </c>
      <c r="C4" s="7" t="s">
        <v>6</v>
      </c>
      <c r="D4" s="7" t="s">
        <v>7</v>
      </c>
      <c r="E4" s="7" t="s">
        <v>8</v>
      </c>
      <c r="F4" s="7" t="s">
        <v>5</v>
      </c>
      <c r="G4" s="7" t="s">
        <v>6</v>
      </c>
      <c r="H4" s="7" t="s">
        <v>7</v>
      </c>
      <c r="I4" s="8" t="s">
        <v>8</v>
      </c>
    </row>
    <row r="5" spans="1:9" x14ac:dyDescent="0.2">
      <c r="A5" s="9" t="s">
        <v>9</v>
      </c>
      <c r="B5" s="10">
        <v>26.3</v>
      </c>
      <c r="C5" s="11">
        <v>0</v>
      </c>
      <c r="D5" s="11">
        <v>75.808999999999997</v>
      </c>
      <c r="E5" s="11">
        <v>0</v>
      </c>
      <c r="F5" s="11">
        <v>6.0000000000000001E-3</v>
      </c>
      <c r="G5" s="11">
        <v>0</v>
      </c>
      <c r="H5" s="11">
        <v>0.09</v>
      </c>
      <c r="I5" s="12">
        <v>0</v>
      </c>
    </row>
    <row r="6" spans="1:9" x14ac:dyDescent="0.2">
      <c r="A6" s="13" t="s">
        <v>10</v>
      </c>
      <c r="B6" s="14">
        <v>129196.156</v>
      </c>
      <c r="C6" s="15">
        <v>0</v>
      </c>
      <c r="D6" s="15"/>
      <c r="E6" s="15">
        <v>0</v>
      </c>
      <c r="F6" s="15">
        <v>182.625</v>
      </c>
      <c r="G6" s="15">
        <v>0</v>
      </c>
      <c r="H6" s="15">
        <v>0</v>
      </c>
      <c r="I6" s="16">
        <v>0</v>
      </c>
    </row>
    <row r="7" spans="1:9" x14ac:dyDescent="0.2">
      <c r="A7" s="13" t="s">
        <v>11</v>
      </c>
      <c r="B7" s="14">
        <v>3802.0360000000001</v>
      </c>
      <c r="D7" s="15"/>
      <c r="E7" s="15"/>
      <c r="F7" s="15">
        <v>5.0650000000000004</v>
      </c>
      <c r="G7" s="15"/>
      <c r="H7" s="15"/>
      <c r="I7" s="16"/>
    </row>
    <row r="8" spans="1:9" x14ac:dyDescent="0.2">
      <c r="A8" s="13" t="s">
        <v>12</v>
      </c>
      <c r="B8" s="14">
        <v>67.781999999999996</v>
      </c>
      <c r="C8" s="15">
        <v>725.42</v>
      </c>
      <c r="D8" s="15">
        <v>323.55799999999999</v>
      </c>
      <c r="E8" s="15"/>
      <c r="F8" s="15">
        <v>0.09</v>
      </c>
      <c r="G8" s="15">
        <v>0.94599999999999995</v>
      </c>
      <c r="H8" s="15">
        <v>0.56000000000000005</v>
      </c>
      <c r="I8" s="16"/>
    </row>
    <row r="9" spans="1:9" ht="15" thickBot="1" x14ac:dyDescent="0.25">
      <c r="A9" s="23" t="s">
        <v>16</v>
      </c>
      <c r="B9" s="24">
        <v>1077.6969999999999</v>
      </c>
      <c r="C9" s="25">
        <v>735.96299999999997</v>
      </c>
      <c r="D9" s="25">
        <v>637.73</v>
      </c>
      <c r="E9" s="25"/>
      <c r="F9" s="25">
        <v>1.5189999999999999</v>
      </c>
      <c r="G9" s="25">
        <v>1.0009999999999999</v>
      </c>
      <c r="H9" s="25">
        <v>0.89700000000000002</v>
      </c>
      <c r="I9" s="26"/>
    </row>
    <row r="10" spans="1:9" s="21" customFormat="1" ht="15" thickBot="1" x14ac:dyDescent="0.25">
      <c r="A10" s="27" t="s">
        <v>13</v>
      </c>
      <c r="B10" s="28">
        <f>SUM(B5:B9)</f>
        <v>134169.97099999999</v>
      </c>
      <c r="C10" s="28">
        <f t="shared" ref="C10:I10" si="0">SUM(C5:C9)</f>
        <v>1461.3829999999998</v>
      </c>
      <c r="D10" s="28">
        <f t="shared" si="0"/>
        <v>1037.097</v>
      </c>
      <c r="E10" s="28">
        <f t="shared" si="0"/>
        <v>0</v>
      </c>
      <c r="F10" s="28">
        <f t="shared" si="0"/>
        <v>189.30500000000001</v>
      </c>
      <c r="G10" s="28">
        <f t="shared" si="0"/>
        <v>1.9469999999999998</v>
      </c>
      <c r="H10" s="28">
        <f t="shared" si="0"/>
        <v>1.5470000000000002</v>
      </c>
      <c r="I10" s="29">
        <f t="shared" si="0"/>
        <v>0</v>
      </c>
    </row>
    <row r="11" spans="1:9" x14ac:dyDescent="0.2">
      <c r="E11" s="22"/>
    </row>
  </sheetData>
  <mergeCells count="3"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60407-E737-482D-94A7-9EB59336F29E}">
  <dimension ref="A1:I11"/>
  <sheetViews>
    <sheetView showGridLines="0" zoomScale="85" zoomScaleNormal="85" workbookViewId="0">
      <pane xSplit="1" ySplit="4" topLeftCell="B5" activePane="bottomRight" state="frozen"/>
      <selection activeCell="D42" sqref="D42"/>
      <selection pane="topRight" activeCell="D42" sqref="D42"/>
      <selection pane="bottomLeft" activeCell="D42" sqref="D42"/>
      <selection pane="bottomRight" activeCell="F5" sqref="F5"/>
    </sheetView>
  </sheetViews>
  <sheetFormatPr defaultColWidth="11.28515625" defaultRowHeight="14.4" x14ac:dyDescent="0.2"/>
  <cols>
    <col min="1" max="1" width="94.7109375" style="4" bestFit="1" customWidth="1"/>
    <col min="2" max="2" width="27.7109375" style="5" bestFit="1" customWidth="1"/>
    <col min="3" max="5" width="15.7109375" style="5" bestFit="1" customWidth="1"/>
    <col min="6" max="9" width="14" style="5" customWidth="1"/>
    <col min="10" max="16384" width="11.28515625" style="4"/>
  </cols>
  <sheetData>
    <row r="1" spans="1:9" customFormat="1" ht="15.6" x14ac:dyDescent="0.3">
      <c r="A1" s="1" t="s">
        <v>0</v>
      </c>
      <c r="B1" s="2" t="s">
        <v>17</v>
      </c>
      <c r="C1" s="3"/>
      <c r="D1" s="3"/>
      <c r="E1" s="3"/>
      <c r="F1" s="3"/>
    </row>
    <row r="2" spans="1:9" ht="15" thickBot="1" x14ac:dyDescent="0.25"/>
    <row r="3" spans="1:9" x14ac:dyDescent="0.2">
      <c r="A3" s="30" t="s">
        <v>2</v>
      </c>
      <c r="B3" s="32" t="s">
        <v>3</v>
      </c>
      <c r="C3" s="33"/>
      <c r="D3" s="33"/>
      <c r="E3" s="33"/>
      <c r="F3" s="33" t="s">
        <v>4</v>
      </c>
      <c r="G3" s="33"/>
      <c r="H3" s="33"/>
      <c r="I3" s="34"/>
    </row>
    <row r="4" spans="1:9" ht="15" thickBot="1" x14ac:dyDescent="0.25">
      <c r="A4" s="31"/>
      <c r="B4" s="6" t="s">
        <v>5</v>
      </c>
      <c r="C4" s="7" t="s">
        <v>6</v>
      </c>
      <c r="D4" s="7" t="s">
        <v>7</v>
      </c>
      <c r="E4" s="7" t="s">
        <v>8</v>
      </c>
      <c r="F4" s="7" t="s">
        <v>5</v>
      </c>
      <c r="G4" s="7" t="s">
        <v>6</v>
      </c>
      <c r="H4" s="7" t="s">
        <v>7</v>
      </c>
      <c r="I4" s="8" t="s">
        <v>8</v>
      </c>
    </row>
    <row r="5" spans="1:9" x14ac:dyDescent="0.2">
      <c r="A5" s="9" t="s">
        <v>9</v>
      </c>
      <c r="B5" s="10">
        <v>4.3179999999999996</v>
      </c>
      <c r="C5" s="11">
        <v>0</v>
      </c>
      <c r="D5" s="11">
        <v>54.222000000000001</v>
      </c>
      <c r="E5" s="11">
        <v>0</v>
      </c>
      <c r="F5" s="11">
        <v>8.9999999999999993E-3</v>
      </c>
      <c r="G5" s="11">
        <v>0</v>
      </c>
      <c r="H5" s="11">
        <v>0.08</v>
      </c>
      <c r="I5" s="12">
        <v>0</v>
      </c>
    </row>
    <row r="6" spans="1:9" x14ac:dyDescent="0.2">
      <c r="A6" s="13" t="s">
        <v>10</v>
      </c>
      <c r="B6" s="14">
        <v>109463.977</v>
      </c>
      <c r="C6" s="15">
        <v>0</v>
      </c>
      <c r="D6" s="15"/>
      <c r="E6" s="15">
        <v>0</v>
      </c>
      <c r="F6" s="15">
        <v>167.64500000000001</v>
      </c>
      <c r="G6" s="15">
        <v>0</v>
      </c>
      <c r="H6" s="15">
        <v>0</v>
      </c>
      <c r="I6" s="16">
        <v>0</v>
      </c>
    </row>
    <row r="7" spans="1:9" x14ac:dyDescent="0.2">
      <c r="A7" s="13" t="s">
        <v>11</v>
      </c>
      <c r="B7" s="14">
        <v>3565.8609999999999</v>
      </c>
      <c r="D7" s="15"/>
      <c r="E7" s="15"/>
      <c r="F7" s="15">
        <v>4.1680000000000001</v>
      </c>
      <c r="G7" s="15"/>
      <c r="H7" s="15"/>
      <c r="I7" s="16"/>
    </row>
    <row r="8" spans="1:9" x14ac:dyDescent="0.2">
      <c r="A8" s="13" t="s">
        <v>12</v>
      </c>
      <c r="B8" s="14">
        <v>99.88</v>
      </c>
      <c r="C8" s="15">
        <v>317.77199999999999</v>
      </c>
      <c r="D8" s="15">
        <v>288.572</v>
      </c>
      <c r="E8" s="15"/>
      <c r="F8" s="15">
        <v>0.09</v>
      </c>
      <c r="G8" s="15">
        <v>0.50800000000000001</v>
      </c>
      <c r="H8" s="15">
        <v>0.51400000000000001</v>
      </c>
      <c r="I8" s="16"/>
    </row>
    <row r="9" spans="1:9" ht="15" thickBot="1" x14ac:dyDescent="0.25">
      <c r="A9" s="23" t="s">
        <v>16</v>
      </c>
      <c r="B9" s="24">
        <v>904.78499999999997</v>
      </c>
      <c r="C9" s="25">
        <v>724.47900000000004</v>
      </c>
      <c r="D9" s="25">
        <v>385.56700000000001</v>
      </c>
      <c r="E9" s="25"/>
      <c r="F9" s="25">
        <v>1.278</v>
      </c>
      <c r="G9" s="25">
        <v>1.165</v>
      </c>
      <c r="H9" s="25">
        <v>0.60399999999999998</v>
      </c>
      <c r="I9" s="26"/>
    </row>
    <row r="10" spans="1:9" s="21" customFormat="1" ht="15" thickBot="1" x14ac:dyDescent="0.25">
      <c r="A10" s="27" t="s">
        <v>13</v>
      </c>
      <c r="B10" s="28">
        <f>SUM(B5:B9)</f>
        <v>114038.82100000001</v>
      </c>
      <c r="C10" s="28">
        <f t="shared" ref="C10:I10" si="0">SUM(C5:C9)</f>
        <v>1042.251</v>
      </c>
      <c r="D10" s="28">
        <f t="shared" si="0"/>
        <v>728.36099999999999</v>
      </c>
      <c r="E10" s="28">
        <f t="shared" si="0"/>
        <v>0</v>
      </c>
      <c r="F10" s="28">
        <f t="shared" si="0"/>
        <v>173.19</v>
      </c>
      <c r="G10" s="28">
        <f t="shared" si="0"/>
        <v>1.673</v>
      </c>
      <c r="H10" s="28">
        <f t="shared" si="0"/>
        <v>1.198</v>
      </c>
      <c r="I10" s="29">
        <f t="shared" si="0"/>
        <v>0</v>
      </c>
    </row>
    <row r="11" spans="1:9" x14ac:dyDescent="0.2">
      <c r="E11" s="22"/>
    </row>
  </sheetData>
  <mergeCells count="3"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493D0-2101-41A8-A87C-6D3A5F847470}">
  <dimension ref="A1:I11"/>
  <sheetViews>
    <sheetView workbookViewId="0">
      <selection activeCell="H5" sqref="H5"/>
    </sheetView>
  </sheetViews>
  <sheetFormatPr defaultColWidth="11.28515625" defaultRowHeight="14.4" x14ac:dyDescent="0.2"/>
  <cols>
    <col min="1" max="1" width="94.7109375" style="4" bestFit="1" customWidth="1"/>
    <col min="2" max="2" width="27.7109375" style="5" bestFit="1" customWidth="1"/>
    <col min="3" max="5" width="15.7109375" style="5" bestFit="1" customWidth="1"/>
    <col min="6" max="9" width="14" style="5" customWidth="1"/>
    <col min="10" max="16384" width="11.28515625" style="4"/>
  </cols>
  <sheetData>
    <row r="1" spans="1:9" customFormat="1" ht="15.6" x14ac:dyDescent="0.3">
      <c r="A1" s="1" t="s">
        <v>0</v>
      </c>
      <c r="B1" s="2" t="s">
        <v>18</v>
      </c>
      <c r="C1" s="3"/>
      <c r="D1" s="3"/>
      <c r="E1" s="3"/>
      <c r="F1" s="3"/>
    </row>
    <row r="2" spans="1:9" ht="15" thickBot="1" x14ac:dyDescent="0.25"/>
    <row r="3" spans="1:9" x14ac:dyDescent="0.2">
      <c r="A3" s="30" t="s">
        <v>2</v>
      </c>
      <c r="B3" s="32" t="s">
        <v>3</v>
      </c>
      <c r="C3" s="33"/>
      <c r="D3" s="33"/>
      <c r="E3" s="33"/>
      <c r="F3" s="33" t="s">
        <v>4</v>
      </c>
      <c r="G3" s="33"/>
      <c r="H3" s="33"/>
      <c r="I3" s="34"/>
    </row>
    <row r="4" spans="1:9" ht="15" thickBot="1" x14ac:dyDescent="0.25">
      <c r="A4" s="31"/>
      <c r="B4" s="6" t="s">
        <v>5</v>
      </c>
      <c r="C4" s="7" t="s">
        <v>6</v>
      </c>
      <c r="D4" s="7" t="s">
        <v>7</v>
      </c>
      <c r="E4" s="7" t="s">
        <v>8</v>
      </c>
      <c r="F4" s="7" t="s">
        <v>5</v>
      </c>
      <c r="G4" s="7" t="s">
        <v>6</v>
      </c>
      <c r="H4" s="7" t="s">
        <v>7</v>
      </c>
      <c r="I4" s="8" t="s">
        <v>8</v>
      </c>
    </row>
    <row r="5" spans="1:9" x14ac:dyDescent="0.2">
      <c r="A5" s="9" t="s">
        <v>9</v>
      </c>
      <c r="B5" s="10">
        <f>3647/1000</f>
        <v>3.6469999999999998</v>
      </c>
      <c r="C5" s="11">
        <v>0</v>
      </c>
      <c r="D5" s="11">
        <v>33.902999999999999</v>
      </c>
      <c r="E5" s="11">
        <v>0</v>
      </c>
      <c r="F5" s="15">
        <v>7.0000000000000001E-3</v>
      </c>
      <c r="G5" s="11">
        <v>0</v>
      </c>
      <c r="H5" s="41"/>
      <c r="I5" s="12">
        <v>0</v>
      </c>
    </row>
    <row r="6" spans="1:9" x14ac:dyDescent="0.2">
      <c r="A6" s="13" t="s">
        <v>10</v>
      </c>
      <c r="B6" s="14">
        <f>121066526/1000</f>
        <v>121066.526</v>
      </c>
      <c r="C6" s="15">
        <v>0</v>
      </c>
      <c r="D6" s="15"/>
      <c r="E6" s="15">
        <v>0</v>
      </c>
      <c r="F6" s="15">
        <v>188.66399999999999</v>
      </c>
      <c r="G6" s="15">
        <v>0</v>
      </c>
      <c r="H6" s="15">
        <v>0</v>
      </c>
      <c r="I6" s="16">
        <v>0</v>
      </c>
    </row>
    <row r="7" spans="1:9" x14ac:dyDescent="0.2">
      <c r="A7" s="13" t="s">
        <v>11</v>
      </c>
      <c r="B7" s="14">
        <f>3945256/1000</f>
        <v>3945.2559999999999</v>
      </c>
      <c r="D7" s="15"/>
      <c r="E7" s="15"/>
      <c r="F7" s="15">
        <v>5.7039999999999997</v>
      </c>
      <c r="H7" s="15"/>
      <c r="I7" s="16"/>
    </row>
    <row r="8" spans="1:9" x14ac:dyDescent="0.2">
      <c r="A8" s="13" t="s">
        <v>12</v>
      </c>
      <c r="B8" s="14">
        <v>1021.966</v>
      </c>
      <c r="C8" s="15">
        <v>120.741</v>
      </c>
      <c r="D8" s="15">
        <f>311535/1000</f>
        <v>311.53500000000003</v>
      </c>
      <c r="E8" s="15"/>
      <c r="F8" s="42"/>
      <c r="G8" s="15">
        <v>0.16900000000000001</v>
      </c>
      <c r="H8" s="15">
        <v>0.56299999999999994</v>
      </c>
      <c r="I8" s="16"/>
    </row>
    <row r="9" spans="1:9" ht="15" thickBot="1" x14ac:dyDescent="0.25">
      <c r="A9" s="23" t="s">
        <v>16</v>
      </c>
      <c r="B9" s="24">
        <v>964.702</v>
      </c>
      <c r="C9" s="25">
        <v>639.72199999999998</v>
      </c>
      <c r="D9" s="25">
        <v>141.07499999999999</v>
      </c>
      <c r="E9" s="25"/>
      <c r="F9" s="25">
        <v>1.2969999999999999</v>
      </c>
      <c r="G9" s="25">
        <v>0.93100000000000005</v>
      </c>
      <c r="H9" s="25">
        <v>0.153</v>
      </c>
      <c r="I9" s="26"/>
    </row>
    <row r="10" spans="1:9" s="21" customFormat="1" ht="15" thickBot="1" x14ac:dyDescent="0.25">
      <c r="A10" s="27" t="s">
        <v>13</v>
      </c>
      <c r="B10" s="28">
        <f>SUM(B5:B9)</f>
        <v>127002.09699999999</v>
      </c>
      <c r="C10" s="28">
        <f t="shared" ref="C10:I10" si="0">SUM(C5:C9)</f>
        <v>760.46299999999997</v>
      </c>
      <c r="D10" s="28">
        <f t="shared" si="0"/>
        <v>486.51300000000003</v>
      </c>
      <c r="E10" s="28">
        <f t="shared" si="0"/>
        <v>0</v>
      </c>
      <c r="F10" s="28">
        <f>SUM(F5:F9)</f>
        <v>195.672</v>
      </c>
      <c r="G10" s="28">
        <f t="shared" si="0"/>
        <v>1.1000000000000001</v>
      </c>
      <c r="H10" s="28">
        <f t="shared" si="0"/>
        <v>0.71599999999999997</v>
      </c>
      <c r="I10" s="29">
        <f t="shared" si="0"/>
        <v>0</v>
      </c>
    </row>
    <row r="11" spans="1:9" x14ac:dyDescent="0.2">
      <c r="E11" s="22"/>
    </row>
  </sheetData>
  <mergeCells count="3">
    <mergeCell ref="A3:A4"/>
    <mergeCell ref="B3:E3"/>
    <mergeCell ref="F3:I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826CD-F483-4407-B66E-BCAA83944D83}">
  <dimension ref="A1:I11"/>
  <sheetViews>
    <sheetView workbookViewId="0">
      <selection activeCell="H5" sqref="H5"/>
    </sheetView>
  </sheetViews>
  <sheetFormatPr defaultColWidth="11.28515625" defaultRowHeight="14.4" x14ac:dyDescent="0.2"/>
  <cols>
    <col min="1" max="1" width="94.7109375" style="4" bestFit="1" customWidth="1"/>
    <col min="2" max="2" width="27.7109375" style="5" bestFit="1" customWidth="1"/>
    <col min="3" max="5" width="15.7109375" style="5" bestFit="1" customWidth="1"/>
    <col min="6" max="9" width="14" style="5" customWidth="1"/>
    <col min="10" max="16384" width="11.28515625" style="4"/>
  </cols>
  <sheetData>
    <row r="1" spans="1:9" customFormat="1" ht="15.6" x14ac:dyDescent="0.3">
      <c r="A1" s="1" t="s">
        <v>0</v>
      </c>
      <c r="B1" s="2" t="s">
        <v>19</v>
      </c>
      <c r="C1" s="3"/>
      <c r="D1" s="3"/>
      <c r="E1" s="3"/>
      <c r="F1" s="3"/>
    </row>
    <row r="2" spans="1:9" ht="15" thickBot="1" x14ac:dyDescent="0.25"/>
    <row r="3" spans="1:9" x14ac:dyDescent="0.2">
      <c r="A3" s="30" t="s">
        <v>2</v>
      </c>
      <c r="B3" s="32" t="s">
        <v>3</v>
      </c>
      <c r="C3" s="33"/>
      <c r="D3" s="33"/>
      <c r="E3" s="33"/>
      <c r="F3" s="33" t="s">
        <v>4</v>
      </c>
      <c r="G3" s="33"/>
      <c r="H3" s="33"/>
      <c r="I3" s="34"/>
    </row>
    <row r="4" spans="1:9" ht="15" thickBot="1" x14ac:dyDescent="0.25">
      <c r="A4" s="31"/>
      <c r="B4" s="6" t="s">
        <v>5</v>
      </c>
      <c r="C4" s="7" t="s">
        <v>6</v>
      </c>
      <c r="D4" s="7" t="s">
        <v>7</v>
      </c>
      <c r="E4" s="7" t="s">
        <v>8</v>
      </c>
      <c r="F4" s="7" t="s">
        <v>5</v>
      </c>
      <c r="G4" s="7" t="s">
        <v>6</v>
      </c>
      <c r="H4" s="7" t="s">
        <v>7</v>
      </c>
      <c r="I4" s="8" t="s">
        <v>8</v>
      </c>
    </row>
    <row r="5" spans="1:9" x14ac:dyDescent="0.2">
      <c r="A5" s="9" t="s">
        <v>9</v>
      </c>
      <c r="B5" s="10">
        <v>4.8570000000000002</v>
      </c>
      <c r="C5" s="11">
        <v>0</v>
      </c>
      <c r="D5" s="11">
        <v>25.015999999999998</v>
      </c>
      <c r="E5" s="11">
        <v>0</v>
      </c>
      <c r="F5" s="11">
        <v>8.0000000000000002E-3</v>
      </c>
      <c r="G5" s="11">
        <v>0</v>
      </c>
      <c r="H5" s="41"/>
      <c r="I5" s="12">
        <v>0</v>
      </c>
    </row>
    <row r="6" spans="1:9" x14ac:dyDescent="0.2">
      <c r="A6" s="13" t="s">
        <v>10</v>
      </c>
      <c r="B6" s="14">
        <f>105792757/1000</f>
        <v>105792.757</v>
      </c>
      <c r="C6" s="15">
        <v>0</v>
      </c>
      <c r="D6" s="15"/>
      <c r="E6" s="15">
        <v>0</v>
      </c>
      <c r="F6" s="15">
        <v>164.32</v>
      </c>
      <c r="G6" s="15">
        <v>0</v>
      </c>
      <c r="H6" s="15">
        <v>0</v>
      </c>
      <c r="I6" s="16">
        <v>0</v>
      </c>
    </row>
    <row r="7" spans="1:9" x14ac:dyDescent="0.2">
      <c r="A7" s="13" t="s">
        <v>11</v>
      </c>
      <c r="B7" s="14">
        <f>3407210/1000</f>
        <v>3407.21</v>
      </c>
      <c r="D7" s="15"/>
      <c r="E7" s="15"/>
      <c r="F7" s="15">
        <v>4.7140000000000004</v>
      </c>
      <c r="G7" s="15"/>
      <c r="H7" s="15"/>
      <c r="I7" s="16"/>
    </row>
    <row r="8" spans="1:9" x14ac:dyDescent="0.2">
      <c r="A8" s="13" t="s">
        <v>12</v>
      </c>
      <c r="B8" s="14">
        <v>3317.16</v>
      </c>
      <c r="C8" s="15">
        <v>42.292999999999999</v>
      </c>
      <c r="D8" s="15">
        <f>303047/1000</f>
        <v>303.04700000000003</v>
      </c>
      <c r="E8" s="15"/>
      <c r="F8" s="40"/>
      <c r="G8" s="15">
        <v>7.5999999999999998E-2</v>
      </c>
      <c r="H8" s="15">
        <v>0.55400000000000005</v>
      </c>
      <c r="I8" s="16"/>
    </row>
    <row r="9" spans="1:9" ht="15" thickBot="1" x14ac:dyDescent="0.25">
      <c r="A9" s="23" t="s">
        <v>16</v>
      </c>
      <c r="B9" s="24">
        <f>853579/1000</f>
        <v>853.57899999999995</v>
      </c>
      <c r="C9" s="25">
        <f>596623/1000</f>
        <v>596.62300000000005</v>
      </c>
      <c r="D9" s="25">
        <f>285855/1000</f>
        <v>285.85500000000002</v>
      </c>
      <c r="E9" s="25"/>
      <c r="F9" s="25">
        <v>1.288</v>
      </c>
      <c r="G9" s="25">
        <v>0.83099999999999996</v>
      </c>
      <c r="H9" s="25">
        <v>0.309</v>
      </c>
      <c r="I9" s="26"/>
    </row>
    <row r="10" spans="1:9" s="21" customFormat="1" ht="15" thickBot="1" x14ac:dyDescent="0.25">
      <c r="A10" s="27" t="s">
        <v>13</v>
      </c>
      <c r="B10" s="28">
        <f>SUM(B5:B9)</f>
        <v>113375.56300000001</v>
      </c>
      <c r="C10" s="28">
        <f t="shared" ref="C10:I10" si="0">SUM(C5:C9)</f>
        <v>638.91600000000005</v>
      </c>
      <c r="D10" s="28">
        <f t="shared" si="0"/>
        <v>613.91800000000012</v>
      </c>
      <c r="E10" s="28">
        <f t="shared" si="0"/>
        <v>0</v>
      </c>
      <c r="F10" s="28">
        <f>SUM(F5:F9)</f>
        <v>170.33</v>
      </c>
      <c r="G10" s="28">
        <f t="shared" si="0"/>
        <v>0.90699999999999992</v>
      </c>
      <c r="H10" s="28">
        <f t="shared" si="0"/>
        <v>0.86299999999999999</v>
      </c>
      <c r="I10" s="29">
        <f t="shared" si="0"/>
        <v>0</v>
      </c>
    </row>
    <row r="11" spans="1:9" x14ac:dyDescent="0.2">
      <c r="E11" s="22"/>
    </row>
  </sheetData>
  <mergeCells count="3">
    <mergeCell ref="A3:A4"/>
    <mergeCell ref="B3:E3"/>
    <mergeCell ref="F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D05F1-62AE-4181-8F88-8CB7A9DE6627}">
  <dimension ref="A1:I12"/>
  <sheetViews>
    <sheetView tabSelected="1" workbookViewId="0">
      <selection activeCell="H5" sqref="H5"/>
    </sheetView>
  </sheetViews>
  <sheetFormatPr defaultColWidth="11.28515625" defaultRowHeight="14.4" x14ac:dyDescent="0.2"/>
  <cols>
    <col min="1" max="1" width="94.7109375" style="4" bestFit="1" customWidth="1"/>
    <col min="2" max="2" width="27.7109375" style="5" bestFit="1" customWidth="1"/>
    <col min="3" max="5" width="15.7109375" style="5" bestFit="1" customWidth="1"/>
    <col min="6" max="9" width="14" style="5" customWidth="1"/>
    <col min="10" max="16384" width="11.28515625" style="4"/>
  </cols>
  <sheetData>
    <row r="1" spans="1:9" customFormat="1" ht="15.6" x14ac:dyDescent="0.3">
      <c r="A1" s="1" t="s">
        <v>0</v>
      </c>
      <c r="B1" s="2" t="s">
        <v>20</v>
      </c>
      <c r="C1" s="3"/>
      <c r="D1" s="3"/>
      <c r="E1" s="3"/>
      <c r="F1" s="3"/>
    </row>
    <row r="2" spans="1:9" ht="15" thickBot="1" x14ac:dyDescent="0.25"/>
    <row r="3" spans="1:9" x14ac:dyDescent="0.2">
      <c r="A3" s="30" t="s">
        <v>2</v>
      </c>
      <c r="B3" s="32" t="s">
        <v>3</v>
      </c>
      <c r="C3" s="33"/>
      <c r="D3" s="33"/>
      <c r="E3" s="33"/>
      <c r="F3" s="33" t="s">
        <v>4</v>
      </c>
      <c r="G3" s="33"/>
      <c r="H3" s="33"/>
      <c r="I3" s="34"/>
    </row>
    <row r="4" spans="1:9" ht="15" thickBot="1" x14ac:dyDescent="0.25">
      <c r="A4" s="31"/>
      <c r="B4" s="6" t="s">
        <v>5</v>
      </c>
      <c r="C4" s="7" t="s">
        <v>6</v>
      </c>
      <c r="D4" s="7" t="s">
        <v>7</v>
      </c>
      <c r="E4" s="7" t="s">
        <v>8</v>
      </c>
      <c r="F4" s="7" t="s">
        <v>5</v>
      </c>
      <c r="G4" s="7" t="s">
        <v>6</v>
      </c>
      <c r="H4" s="7" t="s">
        <v>7</v>
      </c>
      <c r="I4" s="8" t="s">
        <v>8</v>
      </c>
    </row>
    <row r="5" spans="1:9" x14ac:dyDescent="0.2">
      <c r="A5" s="9" t="s">
        <v>9</v>
      </c>
      <c r="B5" s="10">
        <f>1779/1000</f>
        <v>1.7789999999999999</v>
      </c>
      <c r="C5" s="11">
        <v>0</v>
      </c>
      <c r="D5" s="11">
        <v>32.164999999999999</v>
      </c>
      <c r="E5" s="11">
        <v>0</v>
      </c>
      <c r="F5" s="11">
        <v>3.0000000000000001E-3</v>
      </c>
      <c r="G5" s="11">
        <v>0</v>
      </c>
      <c r="H5" s="41"/>
      <c r="I5" s="12">
        <v>0</v>
      </c>
    </row>
    <row r="6" spans="1:9" x14ac:dyDescent="0.2">
      <c r="A6" s="13" t="s">
        <v>10</v>
      </c>
      <c r="B6" s="14">
        <f>107626616/1000</f>
        <v>107626.61599999999</v>
      </c>
      <c r="C6" s="15">
        <v>0</v>
      </c>
      <c r="D6" s="15"/>
      <c r="E6" s="15">
        <v>0</v>
      </c>
      <c r="F6" s="15">
        <v>177.09800000000001</v>
      </c>
      <c r="G6" s="15">
        <v>0</v>
      </c>
      <c r="H6" s="15">
        <v>0</v>
      </c>
      <c r="I6" s="16">
        <v>0</v>
      </c>
    </row>
    <row r="7" spans="1:9" x14ac:dyDescent="0.2">
      <c r="A7" s="13" t="s">
        <v>11</v>
      </c>
      <c r="B7" s="14">
        <f>3622278/1000+544.781</f>
        <v>4167.0589999999993</v>
      </c>
      <c r="D7" s="15"/>
      <c r="E7" s="15"/>
      <c r="F7" s="15">
        <v>4.9770000000000003</v>
      </c>
      <c r="G7" s="15"/>
      <c r="H7" s="15"/>
      <c r="I7" s="16"/>
    </row>
    <row r="8" spans="1:9" ht="15" thickBot="1" x14ac:dyDescent="0.25">
      <c r="A8" s="23" t="s">
        <v>12</v>
      </c>
      <c r="B8" s="14">
        <v>3904.3777400000004</v>
      </c>
      <c r="C8" s="15">
        <v>25.093599999999999</v>
      </c>
      <c r="D8" s="15">
        <v>356.85700000000003</v>
      </c>
      <c r="E8" s="15"/>
      <c r="F8" s="40">
        <v>4.6609999999999996</v>
      </c>
      <c r="G8" s="15">
        <v>4.3999999999999997E-2</v>
      </c>
      <c r="H8" s="15">
        <v>0.63200000000000001</v>
      </c>
      <c r="I8" s="16"/>
    </row>
    <row r="9" spans="1:9" ht="15" thickBot="1" x14ac:dyDescent="0.25">
      <c r="A9" s="39" t="s">
        <v>16</v>
      </c>
      <c r="B9" s="38">
        <f>208112/1000</f>
        <v>208.11199999999999</v>
      </c>
      <c r="C9" s="15">
        <f>935361/1000</f>
        <v>935.36099999999999</v>
      </c>
      <c r="D9" s="15">
        <f>2020820/1000</f>
        <v>2020.82</v>
      </c>
      <c r="E9" s="15"/>
      <c r="F9" s="15">
        <v>1.381</v>
      </c>
      <c r="G9" s="15">
        <v>0.82799999999999996</v>
      </c>
      <c r="H9" s="15">
        <v>0.28799999999999998</v>
      </c>
      <c r="I9" s="16"/>
    </row>
    <row r="10" spans="1:9" ht="15" thickBot="1" x14ac:dyDescent="0.25">
      <c r="A10" s="35" t="s">
        <v>21</v>
      </c>
      <c r="B10" s="38">
        <v>1476.039</v>
      </c>
      <c r="C10" s="36"/>
      <c r="D10" s="36"/>
      <c r="E10" s="36"/>
      <c r="F10" s="36"/>
      <c r="G10" s="36"/>
      <c r="H10" s="36"/>
      <c r="I10" s="37"/>
    </row>
    <row r="11" spans="1:9" s="21" customFormat="1" ht="15" thickBot="1" x14ac:dyDescent="0.25">
      <c r="A11" s="27" t="s">
        <v>13</v>
      </c>
      <c r="B11" s="28">
        <f>SUM(B5:B9)</f>
        <v>115907.94373999997</v>
      </c>
      <c r="C11" s="28">
        <f t="shared" ref="C11:I11" si="0">SUM(C5:C9)</f>
        <v>960.45460000000003</v>
      </c>
      <c r="D11" s="28">
        <f t="shared" si="0"/>
        <v>2409.8420000000001</v>
      </c>
      <c r="E11" s="28">
        <f t="shared" si="0"/>
        <v>0</v>
      </c>
      <c r="F11" s="28">
        <f>SUM(F5:F9)</f>
        <v>188.12</v>
      </c>
      <c r="G11" s="28">
        <f t="shared" si="0"/>
        <v>0.872</v>
      </c>
      <c r="H11" s="28">
        <f t="shared" si="0"/>
        <v>0.91999999999999993</v>
      </c>
      <c r="I11" s="29">
        <f t="shared" si="0"/>
        <v>0</v>
      </c>
    </row>
    <row r="12" spans="1:9" x14ac:dyDescent="0.2">
      <c r="E12" s="22"/>
    </row>
  </sheetData>
  <mergeCells count="3">
    <mergeCell ref="A3:A4"/>
    <mergeCell ref="B3:E3"/>
    <mergeCell ref="F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январь 26</vt:lpstr>
      <vt:lpstr>февраль 26 </vt:lpstr>
      <vt:lpstr>март 26 </vt:lpstr>
      <vt:lpstr>апрель 26</vt:lpstr>
      <vt:lpstr>май 26</vt:lpstr>
      <vt:lpstr>июнь 26</vt:lpstr>
      <vt:lpstr>июль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 Kleptsov</dc:creator>
  <cp:lastModifiedBy>user</cp:lastModifiedBy>
  <dcterms:created xsi:type="dcterms:W3CDTF">2026-02-09T08:38:19Z</dcterms:created>
  <dcterms:modified xsi:type="dcterms:W3CDTF">2026-08-13T11:02:10Z</dcterms:modified>
</cp:coreProperties>
</file>